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15b01\水道経営課$\15 調査・統計\2_経営分析比較表\R1年度決算用\下水\"/>
    </mc:Choice>
  </mc:AlternateContent>
  <workbookProtection workbookAlgorithmName="SHA-512" workbookHashValue="wOUODotYPxlMse6VrOTNf04MnPHPJPJt2HXJRL3HcXo+9xTHMS+8es5tov8mpoLoqmJuMOvUdH6PLMufgOgX7Q==" workbookSaltValue="RSX1jNYSygQcfkAz/LNZAw==" workbookSpinCount="100000" lockStructure="1"/>
  <bookViews>
    <workbookView xWindow="558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<sst xmlns="http://schemas.openxmlformats.org/spreadsheetml/2006/main" count="236" uniqueCount="118">
  <si>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</si>
  <si>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</si>
  <si>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</si>
  <si>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</si>
  <si>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</si>
  <si>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</si>
  <si>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</si>
  <si>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</si>
  <si>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</si>
  <si>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</si>
  <si>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</si>
  <si>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</si>
  <si>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</si>
  <si>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</si>
  <si>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</si>
  <si>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</si>
  <si>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</si>
  <si>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</si>
  <si>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</si>
  <si>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</si>
  <si>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</si>
  <si>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</si>
  <si>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</si>
  <si>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</si>
  <si>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</si>
  <si>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</si>
  <si>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</si>
  <si>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</si>
  <si>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</si>
  <si>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</si>
  <si>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</si>
  <si>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</si>
  <si>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</si>
  <si>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</si>
  <si>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</si>
  <si>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</si>
  <si>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</si>
  <si>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</si>
  <si>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</si>
  <si>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</si>
  <si>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</si>
  <si>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</si>
  <si>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</si>
  <si>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</si>
  <si>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</si>
  <si>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</si>
  <si>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</si>
  <si>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</si>
  <si>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</si>
  <si>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</si>
  <si>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</si>
  <si>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</si>
  <si>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</si>
  <si>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</si>
  <si>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</si>
  <si>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</si>
  <si>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</si>
  <si>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</si>
  <si>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</si>
  <si>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</si>
  <si>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</si>
  <si>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</si>
  <si>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</si>
  <si>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</si>
  <si>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</si>
  <si>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</si>
  <si>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</si>
  <si>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</si>
  <si>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</si>
  <si>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</si>
  <si>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</si>
  <si>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</si>
  <si>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</si>
  <si>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</si>
  <si>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</si>
  <si>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</si>
  <si>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</si>
  <si>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</si>
  <si>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</si>
  <si>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</si>
  <si>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</si>
  <si>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</si>
  <si>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</si>
  <si>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</si>
  <si>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</si>
  <si>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</si>
  <si>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</si>
  <si>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</si>
  <si>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</si>
  <si>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</si>
  <si>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</si>
  <si>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</si>
  <si>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</si>
  <si>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</si>
  <si>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</si>
  <si>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</si>
  <si>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</si>
  <si>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岐阜県　中津川市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</si>
  <si>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</si>
  <si>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</si>
  <si>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</si>
  <si>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</si>
  <si>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</si>
  <si>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</si>
  <si>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</si>
  <si>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</si>
  <si>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</si>
  <si>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</si>
  <si>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</si>
  <si>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</si>
  <si>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</si>
  <si>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</si>
  <si>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</si>
  <si>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</si>
  <si>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</si>
  <si>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➀収益的収支比率は、令和2年4月からの地方公営企業法の適用（以下、「法適用」とする）に伴い、令和2年3月31日で打切決算を実施したことで一時的に上昇しています。
料金収入は平成30年の下水道使用料の定額制廃止に伴い増加しており、企業債償還金も減少傾向にあることから経営基盤は改善されています。
④企業債残高対事業規模比率については、企業債の返済が順調に進んだことで減少しました。
⑤経費回収率は、上昇値に一部打切決算の影響を含みますが、増加しています。料金収入が平成30年の下水道使用料の定額制廃止により改善され、法適用準備に係る費用が減少したためです。
⑥汚水処理原価は、打切決算により一時的に減少しています。法適用準備に係る費用が減少したため、実質的にも前年度より減少していますが、中山間地域の地理的要因により、処理施設が多く点在しており維持管理費が高いため、類似団体平均値を上回る傾向にあります。
⑦施設利用率は、晴天時一日平均処理水量が増加したことで上昇しました。類似団体平均値を上回った状態を維持しています。
⑧水洗化率は、水洗便所設置済人口の減少を処理区域内人口の減少が上回ったことにより増加しました。今後も人口減少により水洗化率が上昇するという傾向が予想されます。
</t>
    <rPh sb="19" eb="21">
      <t>チホウ</t>
    </rPh>
    <rPh sb="25" eb="26">
      <t>ホウ</t>
    </rPh>
    <rPh sb="27" eb="29">
      <t>テキヨウ</t>
    </rPh>
    <rPh sb="170" eb="172">
      <t>ヘンサイ</t>
    </rPh>
    <rPh sb="173" eb="175">
      <t>ジュンチョウ</t>
    </rPh>
    <rPh sb="176" eb="177">
      <t>スス</t>
    </rPh>
    <rPh sb="394" eb="396">
      <t>ケイコウ</t>
    </rPh>
    <rPh sb="412" eb="414">
      <t>セイテン</t>
    </rPh>
    <rPh sb="414" eb="415">
      <t>ジ</t>
    </rPh>
    <rPh sb="415" eb="417">
      <t>イチニチ</t>
    </rPh>
    <rPh sb="417" eb="419">
      <t>ヘイキン</t>
    </rPh>
    <rPh sb="419" eb="421">
      <t>ショリ</t>
    </rPh>
    <rPh sb="421" eb="423">
      <t>スイリョウ</t>
    </rPh>
    <rPh sb="424" eb="426">
      <t>ゾウカ</t>
    </rPh>
    <rPh sb="431" eb="433">
      <t>ジョウショウ</t>
    </rPh>
    <rPh sb="446" eb="448">
      <t>ウワマワ</t>
    </rPh>
    <rPh sb="450" eb="452">
      <t>ジョウタイ</t>
    </rPh>
    <rPh sb="453" eb="455">
      <t>イジ</t>
    </rPh>
    <rPh sb="469" eb="471">
      <t>スイセン</t>
    </rPh>
    <rPh sb="471" eb="473">
      <t>ベンジョ</t>
    </rPh>
    <rPh sb="473" eb="475">
      <t>セッチ</t>
    </rPh>
    <rPh sb="475" eb="476">
      <t>ズ</t>
    </rPh>
    <rPh sb="476" eb="478">
      <t>ジンコウ</t>
    </rPh>
    <rPh sb="479" eb="481">
      <t>ゲンショウ</t>
    </rPh>
    <rPh sb="482" eb="484">
      <t>ショリ</t>
    </rPh>
    <rPh sb="484" eb="486">
      <t>クイキ</t>
    </rPh>
    <rPh sb="486" eb="487">
      <t>ナイ</t>
    </rPh>
    <rPh sb="487" eb="489">
      <t>ジンコウ</t>
    </rPh>
    <rPh sb="490" eb="492">
      <t>ゲンショウ</t>
    </rPh>
    <rPh sb="493" eb="495">
      <t>ウワマワ</t>
    </rPh>
    <rPh sb="502" eb="504">
      <t>ゾウカ</t>
    </rPh>
    <rPh sb="509" eb="511">
      <t>コンゴ</t>
    </rPh>
    <rPh sb="512" eb="514">
      <t>ジンコウ</t>
    </rPh>
    <rPh sb="514" eb="516">
      <t>ゲンショウ</t>
    </rPh>
    <rPh sb="519" eb="522">
      <t>スイセンカ</t>
    </rPh>
    <rPh sb="522" eb="523">
      <t>リツ</t>
    </rPh>
    <rPh sb="524" eb="526">
      <t>ジョウショウ</t>
    </rPh>
    <rPh sb="531" eb="533">
      <t>ケイコウ</t>
    </rPh>
    <rPh sb="534" eb="536">
      <t>ヨソウ</t>
    </rPh>
    <phoneticPr fontId="4"/>
  </si>
  <si>
    <t>　7処理区の供用開始が平成9年から平成15年の間であり管渠の更新時期はまだ到来していませんが、老朽化率の上昇に備えて、ストックマネジメントによる計画的な更新を図ります。</t>
    <rPh sb="6" eb="8">
      <t>キョウヨウ</t>
    </rPh>
    <rPh sb="11" eb="13">
      <t>ヘイセイ</t>
    </rPh>
    <rPh sb="14" eb="15">
      <t>ネン</t>
    </rPh>
    <rPh sb="17" eb="19">
      <t>ヘイセイ</t>
    </rPh>
    <rPh sb="21" eb="22">
      <t>ネン</t>
    </rPh>
    <phoneticPr fontId="4"/>
  </si>
  <si>
    <t xml:space="preserve">　当市の人口は今後も減少が予想されており、処理区の中でリニア開業に関連する地域が少ないことから、有収水量は伸び悩むと考えられます。また、一般会計繰入金については地方交付税が減額されていく中で必要とする繰入額が確保できない可能性を排除できません。長期的に経営状況は徐々に厳しくなっていくと考えられます。
　令和2年4月から、下水道事業は地方公営企業法を適用しました。今後は減価償却費などを含め、より正確かつ客観的に経営状況をとらえることが可能となります。丁寧な分析を行い適正な受益者負担を検討しつつ、将来の設備更新にも備えた持続可能な下水道経営の確立を目指し、経営改善に努めます。
</t>
    <rPh sb="7" eb="9">
      <t>コンゴ</t>
    </rPh>
    <rPh sb="13" eb="15">
      <t>ヨソウ</t>
    </rPh>
    <rPh sb="21" eb="23">
      <t>ショリ</t>
    </rPh>
    <rPh sb="23" eb="24">
      <t>ク</t>
    </rPh>
    <rPh sb="25" eb="26">
      <t>ナカ</t>
    </rPh>
    <rPh sb="30" eb="32">
      <t>カイギョウ</t>
    </rPh>
    <rPh sb="33" eb="35">
      <t>カンレン</t>
    </rPh>
    <rPh sb="37" eb="39">
      <t>チイキ</t>
    </rPh>
    <rPh sb="40" eb="41">
      <t>スク</t>
    </rPh>
    <rPh sb="48" eb="52">
      <t>ユウシュウ</t>
    </rPh>
    <rPh sb="53" eb="54">
      <t>ノ</t>
    </rPh>
    <rPh sb="55" eb="56">
      <t>ナヤ</t>
    </rPh>
    <rPh sb="58" eb="59">
      <t>カンガ</t>
    </rPh>
    <rPh sb="122" eb="125">
      <t>チョウキテキ</t>
    </rPh>
    <rPh sb="126" eb="128">
      <t>ケイエイ</t>
    </rPh>
    <rPh sb="128" eb="130">
      <t>ジョウキョウ</t>
    </rPh>
    <rPh sb="131" eb="133">
      <t>ジョジョ</t>
    </rPh>
    <rPh sb="134" eb="135">
      <t>キビ</t>
    </rPh>
    <rPh sb="143" eb="144">
      <t>カンガ</t>
    </rPh>
    <rPh sb="167" eb="169">
      <t>チホウ</t>
    </rPh>
    <rPh sb="173" eb="174">
      <t>ホウ</t>
    </rPh>
    <rPh sb="175" eb="177">
      <t>テキヨウ</t>
    </rPh>
    <rPh sb="234" eb="236">
      <t>テキセイ</t>
    </rPh>
    <rPh sb="237" eb="240">
      <t>ジュエキシャ</t>
    </rPh>
    <rPh sb="240" eb="242">
      <t>フタン</t>
    </rPh>
    <rPh sb="243" eb="245">
      <t>ケントウ</t>
    </rPh>
    <rPh sb="249" eb="251">
      <t>ショウライ</t>
    </rPh>
    <rPh sb="252" eb="254">
      <t>セツビ</t>
    </rPh>
    <rPh sb="254" eb="256">
      <t>コウシン</t>
    </rPh>
    <rPh sb="258" eb="259">
      <t>ソナ</t>
    </rPh>
    <rPh sb="261" eb="263">
      <t>ジゾク</t>
    </rPh>
    <rPh sb="263" eb="265">
      <t>カノウ</t>
    </rPh>
    <rPh sb="266" eb="269">
      <t>ゲスイドウ</t>
    </rPh>
    <rPh sb="269" eb="271">
      <t>ケイエイ</t>
    </rPh>
    <rPh sb="272" eb="274">
      <t>カクリツ</t>
    </rPh>
    <rPh sb="275" eb="277">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</si>
</sst>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A3-496C-8792-CE934B82E52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96A3-496C-8792-CE934B82E52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43.97</c:v>
                </c:pt>
                <c:pt idx="1">
                  <c:v>44.84</c:v>
                </c:pt>
                <c:pt idx="2">
                  <c:v>44.55</c:v>
                </c:pt>
                <c:pt idx="3">
                  <c:v>44.31</c:v>
                </c:pt>
                <c:pt idx="4">
                  <c:v>45.64</c:v>
                </c:pt>
              </c:numCache>
            </c:numRef>
          </c:val>
          <c:extLst>
            <c:ext xmlns:c16="http://schemas.microsoft.com/office/drawing/2014/chart" uri="{C3380CC4-5D6E-409C-BE32-E72D297353CC}">
              <c16:uniqueId val="{00000000-D96A-4254-AB4D-EC798FA4E3D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D96A-4254-AB4D-EC798FA4E3D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88.46</c:v>
                </c:pt>
                <c:pt idx="1">
                  <c:v>85.56</c:v>
                </c:pt>
                <c:pt idx="2">
                  <c:v>86</c:v>
                </c:pt>
                <c:pt idx="3">
                  <c:v>89.44</c:v>
                </c:pt>
                <c:pt idx="4">
                  <c:v>89.99</c:v>
                </c:pt>
              </c:numCache>
            </c:numRef>
          </c:val>
          <c:extLst>
            <c:ext xmlns:c16="http://schemas.microsoft.com/office/drawing/2014/chart" uri="{C3380CC4-5D6E-409C-BE32-E72D297353CC}">
              <c16:uniqueId val="{00000000-909C-4688-A92B-483288B881F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909C-4688-A92B-483288B881F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80.88</c:v>
                </c:pt>
                <c:pt idx="1">
                  <c:v>80.95</c:v>
                </c:pt>
                <c:pt idx="2">
                  <c:v>80.209999999999994</c:v>
                </c:pt>
                <c:pt idx="3">
                  <c:v>77.37</c:v>
                </c:pt>
                <c:pt idx="4">
                  <c:v>83.95</c:v>
                </c:pt>
              </c:numCache>
            </c:numRef>
          </c:val>
          <c:extLst>
            <c:ext xmlns:c16="http://schemas.microsoft.com/office/drawing/2014/chart" uri="{C3380CC4-5D6E-409C-BE32-E72D297353CC}">
              <c16:uniqueId val="{00000000-922C-4AEB-BDCD-83898CC9BA5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2C-4AEB-BDCD-83898CC9BA5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0F-46CC-BEAE-BCADC356CE7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0F-46CC-BEAE-BCADC356CE7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D2-4969-A22D-1E8C6B07775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D2-4969-A22D-1E8C6B07775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01-491C-A09F-F13C8A7E713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01-491C-A09F-F13C8A7E713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D1-411D-85BB-3FF192EA4BE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D1-411D-85BB-3FF192EA4BE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817.75</c:v>
                </c:pt>
                <c:pt idx="1">
                  <c:v>762.11</c:v>
                </c:pt>
                <c:pt idx="2">
                  <c:v>694.45</c:v>
                </c:pt>
                <c:pt idx="3">
                  <c:v>590.19000000000005</c:v>
                </c:pt>
                <c:pt idx="4">
                  <c:v>582.26</c:v>
                </c:pt>
              </c:numCache>
            </c:numRef>
          </c:val>
          <c:extLst>
            <c:ext xmlns:c16="http://schemas.microsoft.com/office/drawing/2014/chart" uri="{C3380CC4-5D6E-409C-BE32-E72D297353CC}">
              <c16:uniqueId val="{00000000-3728-43AD-9F0F-7B5E79F469C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3728-43AD-9F0F-7B5E79F469C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71.97</c:v>
                </c:pt>
                <c:pt idx="1">
                  <c:v>72.7</c:v>
                </c:pt>
                <c:pt idx="2">
                  <c:v>71.39</c:v>
                </c:pt>
                <c:pt idx="3">
                  <c:v>65.989999999999995</c:v>
                </c:pt>
                <c:pt idx="4">
                  <c:v>82.65</c:v>
                </c:pt>
              </c:numCache>
            </c:numRef>
          </c:val>
          <c:extLst>
            <c:ext xmlns:c16="http://schemas.microsoft.com/office/drawing/2014/chart" uri="{C3380CC4-5D6E-409C-BE32-E72D297353CC}">
              <c16:uniqueId val="{00000000-893C-470F-8A31-0734B7FEF82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893C-470F-8A31-0734B7FEF82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262.72000000000003</c:v>
                </c:pt>
                <c:pt idx="1">
                  <c:v>260.24</c:v>
                </c:pt>
                <c:pt idx="2">
                  <c:v>264.45999999999998</c:v>
                </c:pt>
                <c:pt idx="3">
                  <c:v>306.77999999999997</c:v>
                </c:pt>
                <c:pt idx="4">
                  <c:v>227.04</c:v>
                </c:pt>
              </c:numCache>
            </c:numRef>
          </c:val>
          <c:extLst>
            <c:ext xmlns:c16="http://schemas.microsoft.com/office/drawing/2014/chart" uri="{C3380CC4-5D6E-409C-BE32-E72D297353CC}">
              <c16:uniqueId val="{00000000-CA4F-4DE4-A2BA-6F1E8F9A117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CA4F-4DE4-A2BA-6F1E8F9A117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P63" zoomScaleNormal="100" workbookViewId="0">
      <selection activeCell="BT83" sqref="BT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岐阜県　中津川市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78304</v>
      </c>
      <c r="AM8" s="51"/>
      <c r="AN8" s="51"/>
      <c r="AO8" s="51"/>
      <c r="AP8" s="51"/>
      <c r="AQ8" s="51"/>
      <c r="AR8" s="51"/>
      <c r="AS8" s="51"/>
      <c r="AT8" s="46">
        <f>データ!T6</f>
        <v>676.45</v>
      </c>
      <c r="AU8" s="46"/>
      <c r="AV8" s="46"/>
      <c r="AW8" s="46"/>
      <c r="AX8" s="46"/>
      <c r="AY8" s="46"/>
      <c r="AZ8" s="46"/>
      <c r="BA8" s="46"/>
      <c r="BB8" s="46">
        <f>データ!U6</f>
        <v>115.76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25.52</v>
      </c>
      <c r="Q10" s="46"/>
      <c r="R10" s="46"/>
      <c r="S10" s="46"/>
      <c r="T10" s="46"/>
      <c r="U10" s="46"/>
      <c r="V10" s="46"/>
      <c r="W10" s="46">
        <f>データ!Q6</f>
        <v>82.02</v>
      </c>
      <c r="X10" s="46"/>
      <c r="Y10" s="46"/>
      <c r="Z10" s="46"/>
      <c r="AA10" s="46"/>
      <c r="AB10" s="46"/>
      <c r="AC10" s="46"/>
      <c r="AD10" s="51">
        <f>データ!R6</f>
        <v>3740</v>
      </c>
      <c r="AE10" s="51"/>
      <c r="AF10" s="51"/>
      <c r="AG10" s="51"/>
      <c r="AH10" s="51"/>
      <c r="AI10" s="51"/>
      <c r="AJ10" s="51"/>
      <c r="AK10" s="2"/>
      <c r="AL10" s="51">
        <f>データ!V6</f>
        <v>19873</v>
      </c>
      <c r="AM10" s="51"/>
      <c r="AN10" s="51"/>
      <c r="AO10" s="51"/>
      <c r="AP10" s="51"/>
      <c r="AQ10" s="51"/>
      <c r="AR10" s="51"/>
      <c r="AS10" s="51"/>
      <c r="AT10" s="46">
        <f>データ!W6</f>
        <v>6.3</v>
      </c>
      <c r="AU10" s="46"/>
      <c r="AV10" s="46"/>
      <c r="AW10" s="46"/>
      <c r="AX10" s="46"/>
      <c r="AY10" s="46"/>
      <c r="AZ10" s="46"/>
      <c r="BA10" s="46"/>
      <c r="BB10" s="46">
        <f>データ!X6</f>
        <v>3154.44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43</v>
      </c>
      <c r="N86" s="26" t="s">
        <v>43</v>
      </c>
      <c r="O86" s="26" t="str">
        <f>データ!EO6</f>
        <v>【0.28】</v>
      </c>
    </row>
  </sheetData>
  <sheetProtection algorithmName="SHA-512" hashValue="KLDbmJHt1f94bwqZTzMqmdSFfDAFynO2YVSLXcHp00ey6RyRX4108fJz7MBGLra//4jYd2TCzd12cHx5neyjTA==" saltValue="V+Sm/bXe4zpWXsScP6NRz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212067</v>
      </c>
      <c r="D6" s="33">
        <f t="shared" si="3"/>
        <v>47</v>
      </c>
      <c r="E6" s="33">
        <f t="shared" si="3"/>
        <v>17</v>
      </c>
      <c r="F6" s="33">
        <f t="shared" si="3"/>
        <v>4</v>
      </c>
      <c r="G6" s="33">
        <f t="shared" si="3"/>
        <v>0</v>
      </c>
      <c r="H6" s="33" t="str">
        <f t="shared" si="3"/>
        <v>岐阜県　中津川市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25.52</v>
      </c>
      <c r="Q6" s="34">
        <f t="shared" si="3"/>
        <v>82.02</v>
      </c>
      <c r="R6" s="34">
        <f t="shared" si="3"/>
        <v>3740</v>
      </c>
      <c r="S6" s="34">
        <f t="shared" si="3"/>
        <v>78304</v>
      </c>
      <c r="T6" s="34">
        <f t="shared" si="3"/>
        <v>676.45</v>
      </c>
      <c r="U6" s="34">
        <f t="shared" si="3"/>
        <v>115.76</v>
      </c>
      <c r="V6" s="34">
        <f t="shared" si="3"/>
        <v>19873</v>
      </c>
      <c r="W6" s="34">
        <f t="shared" si="3"/>
        <v>6.3</v>
      </c>
      <c r="X6" s="34">
        <f t="shared" si="3"/>
        <v>3154.44</v>
      </c>
      <c r="Y6" s="35">
        <f>IF(Y7="",NA(),Y7)</f>
        <v>80.88</v>
      </c>
      <c r="Z6" s="35">
        <f t="shared" ref="Z6:AH6" si="4">IF(Z7="",NA(),Z7)</f>
        <v>80.95</v>
      </c>
      <c r="AA6" s="35">
        <f t="shared" si="4"/>
        <v>80.209999999999994</v>
      </c>
      <c r="AB6" s="35">
        <f t="shared" si="4"/>
        <v>77.37</v>
      </c>
      <c r="AC6" s="35">
        <f t="shared" si="4"/>
        <v>83.95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817.75</v>
      </c>
      <c r="BG6" s="35">
        <f t="shared" ref="BG6:BO6" si="7">IF(BG7="",NA(),BG7)</f>
        <v>762.11</v>
      </c>
      <c r="BH6" s="35">
        <f t="shared" si="7"/>
        <v>694.45</v>
      </c>
      <c r="BI6" s="35">
        <f t="shared" si="7"/>
        <v>590.19000000000005</v>
      </c>
      <c r="BJ6" s="35">
        <f t="shared" si="7"/>
        <v>582.26</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71.97</v>
      </c>
      <c r="BR6" s="35">
        <f t="shared" ref="BR6:BZ6" si="8">IF(BR7="",NA(),BR7)</f>
        <v>72.7</v>
      </c>
      <c r="BS6" s="35">
        <f t="shared" si="8"/>
        <v>71.39</v>
      </c>
      <c r="BT6" s="35">
        <f t="shared" si="8"/>
        <v>65.989999999999995</v>
      </c>
      <c r="BU6" s="35">
        <f t="shared" si="8"/>
        <v>82.65</v>
      </c>
      <c r="BV6" s="35">
        <f t="shared" si="8"/>
        <v>66.22</v>
      </c>
      <c r="BW6" s="35">
        <f t="shared" si="8"/>
        <v>69.87</v>
      </c>
      <c r="BX6" s="35">
        <f t="shared" si="8"/>
        <v>74.3</v>
      </c>
      <c r="BY6" s="35">
        <f t="shared" si="8"/>
        <v>72.260000000000005</v>
      </c>
      <c r="BZ6" s="35">
        <f t="shared" si="8"/>
        <v>71.84</v>
      </c>
      <c r="CA6" s="34" t="str">
        <f>IF(CA7="","",IF(CA7="-","【-】","【"&amp;SUBSTITUTE(TEXT(CA7,"#,##0.00"),"-","△")&amp;"】"))</f>
        <v>【74.17】</v>
      </c>
      <c r="CB6" s="35">
        <f>IF(CB7="",NA(),CB7)</f>
        <v>262.72000000000003</v>
      </c>
      <c r="CC6" s="35">
        <f t="shared" ref="CC6:CK6" si="9">IF(CC7="",NA(),CC7)</f>
        <v>260.24</v>
      </c>
      <c r="CD6" s="35">
        <f t="shared" si="9"/>
        <v>264.45999999999998</v>
      </c>
      <c r="CE6" s="35">
        <f t="shared" si="9"/>
        <v>306.77999999999997</v>
      </c>
      <c r="CF6" s="35">
        <f t="shared" si="9"/>
        <v>227.04</v>
      </c>
      <c r="CG6" s="35">
        <f t="shared" si="9"/>
        <v>246.72</v>
      </c>
      <c r="CH6" s="35">
        <f t="shared" si="9"/>
        <v>234.96</v>
      </c>
      <c r="CI6" s="35">
        <f t="shared" si="9"/>
        <v>221.81</v>
      </c>
      <c r="CJ6" s="35">
        <f t="shared" si="9"/>
        <v>230.02</v>
      </c>
      <c r="CK6" s="35">
        <f t="shared" si="9"/>
        <v>228.47</v>
      </c>
      <c r="CL6" s="34" t="str">
        <f>IF(CL7="","",IF(CL7="-","【-】","【"&amp;SUBSTITUTE(TEXT(CL7,"#,##0.00"),"-","△")&amp;"】"))</f>
        <v>【218.56】</v>
      </c>
      <c r="CM6" s="35">
        <f>IF(CM7="",NA(),CM7)</f>
        <v>43.97</v>
      </c>
      <c r="CN6" s="35">
        <f t="shared" ref="CN6:CV6" si="10">IF(CN7="",NA(),CN7)</f>
        <v>44.84</v>
      </c>
      <c r="CO6" s="35">
        <f t="shared" si="10"/>
        <v>44.55</v>
      </c>
      <c r="CP6" s="35">
        <f t="shared" si="10"/>
        <v>44.31</v>
      </c>
      <c r="CQ6" s="35">
        <f t="shared" si="10"/>
        <v>45.64</v>
      </c>
      <c r="CR6" s="35">
        <f t="shared" si="10"/>
        <v>41.35</v>
      </c>
      <c r="CS6" s="35">
        <f t="shared" si="10"/>
        <v>42.9</v>
      </c>
      <c r="CT6" s="35">
        <f t="shared" si="10"/>
        <v>43.36</v>
      </c>
      <c r="CU6" s="35">
        <f t="shared" si="10"/>
        <v>42.56</v>
      </c>
      <c r="CV6" s="35">
        <f t="shared" si="10"/>
        <v>42.47</v>
      </c>
      <c r="CW6" s="34" t="str">
        <f>IF(CW7="","",IF(CW7="-","【-】","【"&amp;SUBSTITUTE(TEXT(CW7,"#,##0.00"),"-","△")&amp;"】"))</f>
        <v>【42.86】</v>
      </c>
      <c r="CX6" s="35">
        <f>IF(CX7="",NA(),CX7)</f>
        <v>88.46</v>
      </c>
      <c r="CY6" s="35">
        <f t="shared" ref="CY6:DG6" si="11">IF(CY7="",NA(),CY7)</f>
        <v>85.56</v>
      </c>
      <c r="CZ6" s="35">
        <f t="shared" si="11"/>
        <v>86</v>
      </c>
      <c r="DA6" s="35">
        <f t="shared" si="11"/>
        <v>89.44</v>
      </c>
      <c r="DB6" s="35">
        <f t="shared" si="11"/>
        <v>89.99</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212067</v>
      </c>
      <c r="D7" s="37">
        <v>47</v>
      </c>
      <c r="E7" s="37">
        <v>17</v>
      </c>
      <c r="F7" s="37">
        <v>4</v>
      </c>
      <c r="G7" s="37">
        <v>0</v>
      </c>
      <c r="H7" s="37" t="s">
        <v>97</v>
      </c>
      <c r="I7" s="37" t="s">
        <v>98</v>
      </c>
      <c r="J7" s="37" t="s">
        <v>99</v>
      </c>
      <c r="K7" s="37" t="s">
        <v>100</v>
      </c>
      <c r="L7" s="37" t="s">
        <v>101</v>
      </c>
      <c r="M7" s="37" t="s">
        <v>102</v>
      </c>
      <c r="N7" s="38" t="s">
        <v>103</v>
      </c>
      <c r="O7" s="38" t="s">
        <v>104</v>
      </c>
      <c r="P7" s="38">
        <v>25.52</v>
      </c>
      <c r="Q7" s="38">
        <v>82.02</v>
      </c>
      <c r="R7" s="38">
        <v>3740</v>
      </c>
      <c r="S7" s="38">
        <v>78304</v>
      </c>
      <c r="T7" s="38">
        <v>676.45</v>
      </c>
      <c r="U7" s="38">
        <v>115.76</v>
      </c>
      <c r="V7" s="38">
        <v>19873</v>
      </c>
      <c r="W7" s="38">
        <v>6.3</v>
      </c>
      <c r="X7" s="38">
        <v>3154.44</v>
      </c>
      <c r="Y7" s="38">
        <v>80.88</v>
      </c>
      <c r="Z7" s="38">
        <v>80.95</v>
      </c>
      <c r="AA7" s="38">
        <v>80.209999999999994</v>
      </c>
      <c r="AB7" s="38">
        <v>77.37</v>
      </c>
      <c r="AC7" s="38">
        <v>83.95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817.75</v>
      </c>
      <c r="BG7" s="38">
        <v>762.11</v>
      </c>
      <c r="BH7" s="38">
        <v>694.45</v>
      </c>
      <c r="BI7" s="38">
        <v>590.19000000000005</v>
      </c>
      <c r="BJ7" s="38">
        <v>582.26</v>
      </c>
      <c r="BK7" s="38">
        <v>1434.89</v>
      </c>
      <c r="BL7" s="38">
        <v>1298.9100000000001</v>
      </c>
      <c r="BM7" s="38">
        <v>1243.71</v>
      </c>
      <c r="BN7" s="38">
        <v>1194.1500000000001</v>
      </c>
      <c r="BO7" s="38">
        <v>1206.79</v>
      </c>
      <c r="BP7" s="38">
        <v>1218.7</v>
      </c>
      <c r="BQ7" s="38">
        <v>71.97</v>
      </c>
      <c r="BR7" s="38">
        <v>72.7</v>
      </c>
      <c r="BS7" s="38">
        <v>71.39</v>
      </c>
      <c r="BT7" s="38">
        <v>65.989999999999995</v>
      </c>
      <c r="BU7" s="38">
        <v>82.65</v>
      </c>
      <c r="BV7" s="38">
        <v>66.22</v>
      </c>
      <c r="BW7" s="38">
        <v>69.87</v>
      </c>
      <c r="BX7" s="38">
        <v>74.3</v>
      </c>
      <c r="BY7" s="38">
        <v>72.260000000000005</v>
      </c>
      <c r="BZ7" s="38">
        <v>71.84</v>
      </c>
      <c r="CA7" s="38">
        <v>74.17</v>
      </c>
      <c r="CB7" s="38">
        <v>262.72000000000003</v>
      </c>
      <c r="CC7" s="38">
        <v>260.24</v>
      </c>
      <c r="CD7" s="38">
        <v>264.45999999999998</v>
      </c>
      <c r="CE7" s="38">
        <v>306.77999999999997</v>
      </c>
      <c r="CF7" s="38">
        <v>227.04</v>
      </c>
      <c r="CG7" s="38">
        <v>246.72</v>
      </c>
      <c r="CH7" s="38">
        <v>234.96</v>
      </c>
      <c r="CI7" s="38">
        <v>221.81</v>
      </c>
      <c r="CJ7" s="38">
        <v>230.02</v>
      </c>
      <c r="CK7" s="38">
        <v>228.47</v>
      </c>
      <c r="CL7" s="38">
        <v>218.56</v>
      </c>
      <c r="CM7" s="38">
        <v>43.97</v>
      </c>
      <c r="CN7" s="38">
        <v>44.84</v>
      </c>
      <c r="CO7" s="38">
        <v>44.55</v>
      </c>
      <c r="CP7" s="38">
        <v>44.31</v>
      </c>
      <c r="CQ7" s="38">
        <v>45.64</v>
      </c>
      <c r="CR7" s="38">
        <v>41.35</v>
      </c>
      <c r="CS7" s="38">
        <v>42.9</v>
      </c>
      <c r="CT7" s="38">
        <v>43.36</v>
      </c>
      <c r="CU7" s="38">
        <v>42.56</v>
      </c>
      <c r="CV7" s="38">
        <v>42.47</v>
      </c>
      <c r="CW7" s="38">
        <v>42.86</v>
      </c>
      <c r="CX7" s="38">
        <v>88.46</v>
      </c>
      <c r="CY7" s="38">
        <v>85.56</v>
      </c>
      <c r="CZ7" s="38">
        <v>86</v>
      </c>
      <c r="DA7" s="38">
        <v>89.44</v>
      </c>
      <c r="DB7" s="38">
        <v>89.99</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桂川さおり</cp:lastModifiedBy>
  <cp:lastPrinted>2021-02-12T09:30:18Z</cp:lastPrinted>
  <dcterms:created xsi:type="dcterms:W3CDTF">2020-12-04T02:55:28Z</dcterms:created>
  <dcterms:modified xsi:type="dcterms:W3CDTF">2021-02-16T02:17:14Z</dcterms:modified>
  <cp:category/>
</cp:coreProperties>
</file>