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15b01\水道経営課$\15 調査・統計\2_経営分析比較表\H29年度決算用\下水\"/>
    </mc:Choice>
  </mc:AlternateContent>
  <workbookProtection workbookAlgorithmName="SHA-512" workbookHashValue="0mTBFsWPyoH4i5TrN+I7ObUfgmLac03sH0RzbJ1VVowAZ4zO5BmRp7BNG/1WQjcmxkMTbv4uXJcaq4iBgGnMKQ==" workbookSaltValue="1VMBUMzNUrYjbefhE/3MX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<sst xmlns="http://schemas.openxmlformats.org/spreadsheetml/2006/main" count="240" uniqueCount="126">
  <si>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</si>
  <si>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</si>
  <si>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</si>
  <si>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</si>
  <si>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</si>
  <si>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</si>
  <si>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</si>
  <si>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</si>
  <si>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</si>
  <si>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</si>
  <si>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</si>
  <si>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</si>
  <si>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</si>
  <si>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</si>
  <si>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</si>
  <si>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</si>
  <si>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</si>
  <si>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</si>
  <si>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</si>
  <si>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</si>
  <si>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</si>
  <si>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</si>
  <si>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</si>
  <si>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</si>
  <si>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</si>
  <si>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</si>
  <si>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</si>
  <si>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</si>
  <si>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</si>
  <si>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</si>
  <si>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</si>
  <si>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</si>
  <si>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</si>
  <si>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</si>
  <si>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</si>
  <si>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</si>
  <si>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</si>
  <si>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</si>
  <si>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</si>
  <si>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</si>
  <si>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</si>
  <si>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</si>
  <si>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</si>
  <si>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</si>
  <si>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</si>
  <si>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</si>
  <si>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</si>
  <si>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</si>
  <si>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</si>
  <si>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</si>
  <si>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</si>
  <si>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</si>
  <si>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</si>
  <si>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</si>
  <si>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</si>
  <si>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</si>
  <si>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</si>
  <si>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</si>
  <si>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</si>
  <si>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</si>
  <si>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</si>
  <si>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</si>
  <si>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</si>
  <si>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</si>
  <si>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</si>
  <si>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</si>
  <si>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</si>
  <si>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</si>
  <si>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</si>
  <si>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</si>
  <si>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</si>
  <si>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</si>
  <si>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</si>
  <si>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</si>
  <si>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</si>
  <si>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</si>
  <si>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</si>
  <si>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</si>
  <si>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</si>
  <si>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</si>
  <si>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</si>
  <si>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</si>
  <si>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</si>
  <si>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</si>
  <si>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</si>
  <si>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</si>
  <si>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</si>
  <si>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</si>
  <si>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</si>
  <si>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</si>
  <si>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</si>
  <si>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</si>
  <si>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</si>
  <si>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</si>
  <si>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</si>
  <si>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</si>
  <si>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</si>
  <si>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</si>
  <si>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</si>
  <si>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</si>
  <si>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</si>
  <si>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</si>
  <si>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</si>
  <si>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</si>
  <si>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</si>
  <si>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</si>
  <si>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</si>
  <si>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</si>
  <si>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</si>
  <si>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</si>
  <si>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中津川市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</si>
  <si>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</si>
  <si>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</si>
  <si>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</si>
  <si>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</si>
  <si>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</si>
  <si>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</si>
  <si>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</si>
  <si>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</si>
  <si>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</si>
  <si>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</si>
  <si>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</si>
  <si>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</si>
  <si>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中津川処理区は平成1年供用開始、坂本処理区の管渠はH23供用開始のため更新時期はまだ到来していないが、老朽化率の上昇に備えて、ストックマネジメントによる計画的な更新を図ります。</t>
    <rPh sb="1" eb="4">
      <t>ナカツガワ</t>
    </rPh>
    <rPh sb="4" eb="6">
      <t>ショリ</t>
    </rPh>
    <rPh sb="6" eb="7">
      <t>ク</t>
    </rPh>
    <rPh sb="8" eb="10">
      <t>ヘイセイ</t>
    </rPh>
    <rPh sb="11" eb="12">
      <t>ネン</t>
    </rPh>
    <rPh sb="12" eb="14">
      <t>キョウヨウ</t>
    </rPh>
    <rPh sb="14" eb="16">
      <t>カイシ</t>
    </rPh>
    <rPh sb="17" eb="19">
      <t>サカモト</t>
    </rPh>
    <rPh sb="19" eb="21">
      <t>ショリ</t>
    </rPh>
    <rPh sb="21" eb="22">
      <t>ク</t>
    </rPh>
    <rPh sb="23" eb="24">
      <t>カン</t>
    </rPh>
    <rPh sb="24" eb="25">
      <t>キョ</t>
    </rPh>
    <rPh sb="29" eb="31">
      <t>キョウヨウ</t>
    </rPh>
    <rPh sb="31" eb="33">
      <t>カイシ</t>
    </rPh>
    <rPh sb="36" eb="38">
      <t>コウシン</t>
    </rPh>
    <rPh sb="43" eb="45">
      <t>トウライ</t>
    </rPh>
    <rPh sb="52" eb="55">
      <t>ロウキュウカ</t>
    </rPh>
    <rPh sb="55" eb="56">
      <t>リツ</t>
    </rPh>
    <rPh sb="57" eb="59">
      <t>ジョウショウ</t>
    </rPh>
    <rPh sb="60" eb="61">
      <t>ソナ</t>
    </rPh>
    <phoneticPr fontId="4"/>
  </si>
  <si>
    <t xml:space="preserve">　当市の人口は今後も減少が予想されているものの、リニア開業に関連する民間の設備投資も増えると予想されることから有収水量については増加していくと考えられますが、一般会計繰入金については地方交付税が減額されていく中で必要とする繰入額が確保できない可能性を排除できません。
　H32からの地方公営企業法適用に向けて、適正な受益者負担を検討しつつ、将来の設備更新にも備えた持続可能な下水道経営の確立を目指し、引き続き経営改善に努めます。
</t>
    <rPh sb="7" eb="9">
      <t>コンゴ</t>
    </rPh>
    <rPh sb="13" eb="15">
      <t>ヨソウ</t>
    </rPh>
    <rPh sb="27" eb="29">
      <t>カイギョウ</t>
    </rPh>
    <rPh sb="30" eb="32">
      <t>カンレン</t>
    </rPh>
    <rPh sb="34" eb="36">
      <t>ミンカン</t>
    </rPh>
    <rPh sb="37" eb="39">
      <t>セツビ</t>
    </rPh>
    <rPh sb="39" eb="41">
      <t>トウシ</t>
    </rPh>
    <rPh sb="42" eb="43">
      <t>フ</t>
    </rPh>
    <rPh sb="46" eb="48">
      <t>ヨソウ</t>
    </rPh>
    <rPh sb="55" eb="59">
      <t>ユウシュウ</t>
    </rPh>
    <rPh sb="64" eb="66">
      <t>ゾウカ</t>
    </rPh>
    <rPh sb="71" eb="72">
      <t>カンガ</t>
    </rPh>
    <rPh sb="79" eb="81">
      <t>イッパン</t>
    </rPh>
    <rPh sb="81" eb="83">
      <t>カイケイ</t>
    </rPh>
    <rPh sb="83" eb="85">
      <t>クリイレ</t>
    </rPh>
    <rPh sb="85" eb="86">
      <t>キン</t>
    </rPh>
    <rPh sb="106" eb="108">
      <t>ヒツヨウ</t>
    </rPh>
    <rPh sb="111" eb="113">
      <t>クリイレ</t>
    </rPh>
    <rPh sb="113" eb="114">
      <t>ガク</t>
    </rPh>
    <rPh sb="115" eb="117">
      <t>カクホ</t>
    </rPh>
    <rPh sb="121" eb="124">
      <t>カノウセイ</t>
    </rPh>
    <rPh sb="125" eb="127">
      <t>ハイジョ</t>
    </rPh>
    <rPh sb="151" eb="152">
      <t>ム</t>
    </rPh>
    <rPh sb="155" eb="157">
      <t>テキセイ</t>
    </rPh>
    <rPh sb="158" eb="161">
      <t>ジュエキシャ</t>
    </rPh>
    <rPh sb="161" eb="163">
      <t>フタン</t>
    </rPh>
    <rPh sb="164" eb="166">
      <t>ケントウ</t>
    </rPh>
    <rPh sb="170" eb="172">
      <t>ショウライ</t>
    </rPh>
    <rPh sb="173" eb="175">
      <t>セツビ</t>
    </rPh>
    <rPh sb="175" eb="177">
      <t>コウシン</t>
    </rPh>
    <rPh sb="179" eb="180">
      <t>ソナ</t>
    </rPh>
    <rPh sb="182" eb="184">
      <t>ジゾク</t>
    </rPh>
    <rPh sb="184" eb="186">
      <t>カノウ</t>
    </rPh>
    <rPh sb="187" eb="190">
      <t>ゲスイドウ</t>
    </rPh>
    <rPh sb="190" eb="192">
      <t>ケイエイ</t>
    </rPh>
    <rPh sb="193" eb="195">
      <t>カクリツ</t>
    </rPh>
    <rPh sb="196" eb="198">
      <t>メザ</t>
    </rPh>
    <rPh sb="200" eb="201">
      <t>ヒ</t>
    </rPh>
    <rPh sb="202" eb="203">
      <t>ツヅ</t>
    </rPh>
    <phoneticPr fontId="4"/>
  </si>
  <si>
    <t>●収益的収支比率、企業債残高対事業規模比率
　『収益的収支比率』は主にH32の地方公営企業法適用に向けた固定資産調査等の費用増加により減少しました。料金収入は近年は微増で推移しており、企業債償還金も減少傾向にあることから経営基盤は徐々に改善されています。引き続き、経費削減など経営改善に努めます。『企業債残高対事業規模比率』については、企業債残高の減少、一般会計負担金の増加により減少しました。今後も必要最低限の借入のみ行い、健全経営に努めます。
●経費回収率
　料金収入が右肩上がりに推移し、汚水処理費も昨年度より減少したことから経費回収率は上昇しました。引き続き、水洗化を推進し、経費削減に努めます。
●汚水処理原価
　汚水処理面積の拡大により、年間有収水量も増加し、経営基盤は強化されています。類似団体と比較して高い数値ですが、今後はリニア開業に向けて開発が進むことが予想されますので、汚水処理原価については、減少傾向にあるといえます。
●施設利用率　
　施設利用率は横ばいで推移しています。坂本処理区の完成で一時的に施設利用率は減少していますが、リニア開業に向けて開発が進むことにより施設利用率は上昇傾向にあると予想されます。
●水洗化率
　下げ止まりました。今後はリニア開発に関連して水洗化の推進を図り、経営基盤の強化に努めます。</t>
    <rPh sb="33" eb="34">
      <t>オモ</t>
    </rPh>
    <rPh sb="39" eb="41">
      <t>チホウ</t>
    </rPh>
    <rPh sb="41" eb="43">
      <t>コウエイ</t>
    </rPh>
    <rPh sb="43" eb="45">
      <t>キギョウ</t>
    </rPh>
    <rPh sb="45" eb="46">
      <t>ホウ</t>
    </rPh>
    <rPh sb="46" eb="48">
      <t>テキヨウ</t>
    </rPh>
    <rPh sb="49" eb="50">
      <t>ム</t>
    </rPh>
    <rPh sb="52" eb="54">
      <t>コテイ</t>
    </rPh>
    <rPh sb="54" eb="56">
      <t>シサン</t>
    </rPh>
    <rPh sb="56" eb="58">
      <t>チョウサ</t>
    </rPh>
    <rPh sb="58" eb="59">
      <t>トウ</t>
    </rPh>
    <rPh sb="60" eb="62">
      <t>ヒヨウ</t>
    </rPh>
    <rPh sb="62" eb="64">
      <t>ゾウカ</t>
    </rPh>
    <rPh sb="67" eb="69">
      <t>ゲンショウ</t>
    </rPh>
    <rPh sb="74" eb="76">
      <t>リョウキン</t>
    </rPh>
    <rPh sb="76" eb="78">
      <t>シュウニュウ</t>
    </rPh>
    <rPh sb="82" eb="84">
      <t>ビゾウ</t>
    </rPh>
    <rPh sb="85" eb="87">
      <t>スイイ</t>
    </rPh>
    <rPh sb="101" eb="103">
      <t>ケイコウ</t>
    </rPh>
    <rPh sb="110" eb="112">
      <t>ケイエイ</t>
    </rPh>
    <rPh sb="112" eb="114">
      <t>キバン</t>
    </rPh>
    <rPh sb="115" eb="117">
      <t>ジョジョ</t>
    </rPh>
    <rPh sb="118" eb="120">
      <t>カイゼン</t>
    </rPh>
    <rPh sb="190" eb="192">
      <t>ゲンショウ</t>
    </rPh>
    <rPh sb="197" eb="199">
      <t>コンゴ</t>
    </rPh>
    <rPh sb="237" eb="239">
      <t>ミギカタ</t>
    </rPh>
    <rPh sb="239" eb="240">
      <t>ア</t>
    </rPh>
    <rPh sb="243" eb="245">
      <t>スイイ</t>
    </rPh>
    <rPh sb="247" eb="249">
      <t>オスイ</t>
    </rPh>
    <rPh sb="249" eb="251">
      <t>ショリ</t>
    </rPh>
    <rPh sb="251" eb="252">
      <t>ヒ</t>
    </rPh>
    <rPh sb="253" eb="256">
      <t>サクネンド</t>
    </rPh>
    <rPh sb="258" eb="260">
      <t>ゲンショウ</t>
    </rPh>
    <rPh sb="266" eb="268">
      <t>ケイヒ</t>
    </rPh>
    <rPh sb="268" eb="270">
      <t>カイシュウ</t>
    </rPh>
    <rPh sb="270" eb="271">
      <t>リツ</t>
    </rPh>
    <rPh sb="272" eb="274">
      <t>ジョウショウ</t>
    </rPh>
    <rPh sb="336" eb="338">
      <t>ケイエイ</t>
    </rPh>
    <rPh sb="338" eb="340">
      <t>キバン</t>
    </rPh>
    <rPh sb="341" eb="343">
      <t>キョウカ</t>
    </rPh>
    <rPh sb="361" eb="363">
      <t>スウチ</t>
    </rPh>
    <rPh sb="379" eb="381">
      <t>カイハツ</t>
    </rPh>
    <rPh sb="382" eb="383">
      <t>スス</t>
    </rPh>
    <rPh sb="387" eb="389">
      <t>ヨソウ</t>
    </rPh>
    <rPh sb="449" eb="451">
      <t>サカモト</t>
    </rPh>
    <rPh sb="451" eb="453">
      <t>ショリ</t>
    </rPh>
    <rPh sb="453" eb="454">
      <t>ク</t>
    </rPh>
    <rPh sb="455" eb="457">
      <t>カンセイ</t>
    </rPh>
    <rPh sb="458" eb="461">
      <t>イチジテキ</t>
    </rPh>
    <rPh sb="462" eb="464">
      <t>シセツ</t>
    </rPh>
    <rPh sb="464" eb="466">
      <t>リヨウ</t>
    </rPh>
    <rPh sb="466" eb="467">
      <t>リツ</t>
    </rPh>
    <rPh sb="468" eb="470">
      <t>ゲンショウ</t>
    </rPh>
    <rPh sb="486" eb="488">
      <t>カイハツ</t>
    </rPh>
    <rPh sb="489" eb="490">
      <t>スス</t>
    </rPh>
    <rPh sb="510" eb="512">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</si>
</sst>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40-42CE-AF9C-28016176269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c:ext xmlns:c16="http://schemas.microsoft.com/office/drawing/2014/chart" uri="{C3380CC4-5D6E-409C-BE32-E72D297353CC}">
              <c16:uniqueId val="{00000001-3640-42CE-AF9C-28016176269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44.25</c:v>
                </c:pt>
                <c:pt idx="1">
                  <c:v>44.34</c:v>
                </c:pt>
                <c:pt idx="2">
                  <c:v>45.39</c:v>
                </c:pt>
                <c:pt idx="3">
                  <c:v>42.28</c:v>
                </c:pt>
                <c:pt idx="4">
                  <c:v>43.06</c:v>
                </c:pt>
              </c:numCache>
            </c:numRef>
          </c:val>
          <c:extLst>
            <c:ext xmlns:c16="http://schemas.microsoft.com/office/drawing/2014/chart" uri="{C3380CC4-5D6E-409C-BE32-E72D297353CC}">
              <c16:uniqueId val="{00000000-1137-4908-AEBF-2057E2AB0F5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c:ext xmlns:c16="http://schemas.microsoft.com/office/drawing/2014/chart" uri="{C3380CC4-5D6E-409C-BE32-E72D297353CC}">
              <c16:uniqueId val="{00000001-1137-4908-AEBF-2057E2AB0F5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88.1</c:v>
                </c:pt>
                <c:pt idx="1">
                  <c:v>87.25</c:v>
                </c:pt>
                <c:pt idx="2">
                  <c:v>82.35</c:v>
                </c:pt>
                <c:pt idx="3">
                  <c:v>79.91</c:v>
                </c:pt>
                <c:pt idx="4">
                  <c:v>79.83</c:v>
                </c:pt>
              </c:numCache>
            </c:numRef>
          </c:val>
          <c:extLst>
            <c:ext xmlns:c16="http://schemas.microsoft.com/office/drawing/2014/chart" uri="{C3380CC4-5D6E-409C-BE32-E72D297353CC}">
              <c16:uniqueId val="{00000000-84D2-467A-8B6A-85B07604B9D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c:ext xmlns:c16="http://schemas.microsoft.com/office/drawing/2014/chart" uri="{C3380CC4-5D6E-409C-BE32-E72D297353CC}">
              <c16:uniqueId val="{00000001-84D2-467A-8B6A-85B07604B9D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91.22</c:v>
                </c:pt>
                <c:pt idx="1">
                  <c:v>93.25</c:v>
                </c:pt>
                <c:pt idx="2">
                  <c:v>93.63</c:v>
                </c:pt>
                <c:pt idx="3">
                  <c:v>94.13</c:v>
                </c:pt>
                <c:pt idx="4">
                  <c:v>92.3</c:v>
                </c:pt>
              </c:numCache>
            </c:numRef>
          </c:val>
          <c:extLst>
            <c:ext xmlns:c16="http://schemas.microsoft.com/office/drawing/2014/chart" uri="{C3380CC4-5D6E-409C-BE32-E72D297353CC}">
              <c16:uniqueId val="{00000000-37D3-4C09-891D-B59F274B7B2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D3-4C09-891D-B59F274B7B2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20-4522-A4E6-E41355B4C1C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20-4522-A4E6-E41355B4C1C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BB-4A52-9ECE-EB239858337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BB-4A52-9ECE-EB239858337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96-4E69-A7B4-77050854C90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96-4E69-A7B4-77050854C90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C3-4634-9CB0-3BE56195BBE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C3-4634-9CB0-3BE56195BBE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720.39</c:v>
                </c:pt>
                <c:pt idx="1">
                  <c:v>541.99</c:v>
                </c:pt>
                <c:pt idx="2">
                  <c:v>494.8</c:v>
                </c:pt>
                <c:pt idx="3">
                  <c:v>499.99</c:v>
                </c:pt>
                <c:pt idx="4">
                  <c:v>202.75</c:v>
                </c:pt>
              </c:numCache>
            </c:numRef>
          </c:val>
          <c:extLst>
            <c:ext xmlns:c16="http://schemas.microsoft.com/office/drawing/2014/chart" uri="{C3380CC4-5D6E-409C-BE32-E72D297353CC}">
              <c16:uniqueId val="{00000000-8A58-43CC-B623-72C7264B88D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c:ext xmlns:c16="http://schemas.microsoft.com/office/drawing/2014/chart" uri="{C3380CC4-5D6E-409C-BE32-E72D297353CC}">
              <c16:uniqueId val="{00000001-8A58-43CC-B623-72C7264B88D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85.67</c:v>
                </c:pt>
                <c:pt idx="1">
                  <c:v>91.42</c:v>
                </c:pt>
                <c:pt idx="2">
                  <c:v>91.68</c:v>
                </c:pt>
                <c:pt idx="3">
                  <c:v>93.98</c:v>
                </c:pt>
                <c:pt idx="4">
                  <c:v>96.55</c:v>
                </c:pt>
              </c:numCache>
            </c:numRef>
          </c:val>
          <c:extLst>
            <c:ext xmlns:c16="http://schemas.microsoft.com/office/drawing/2014/chart" uri="{C3380CC4-5D6E-409C-BE32-E72D297353CC}">
              <c16:uniqueId val="{00000000-9575-4C17-87E4-97A79853833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c:ext xmlns:c16="http://schemas.microsoft.com/office/drawing/2014/chart" uri="{C3380CC4-5D6E-409C-BE32-E72D297353CC}">
              <c16:uniqueId val="{00000001-9575-4C17-87E4-97A79853833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214.39</c:v>
                </c:pt>
                <c:pt idx="1">
                  <c:v>213.15</c:v>
                </c:pt>
                <c:pt idx="2">
                  <c:v>214.18</c:v>
                </c:pt>
                <c:pt idx="3">
                  <c:v>209.77</c:v>
                </c:pt>
                <c:pt idx="4">
                  <c:v>203.87</c:v>
                </c:pt>
              </c:numCache>
            </c:numRef>
          </c:val>
          <c:extLst>
            <c:ext xmlns:c16="http://schemas.microsoft.com/office/drawing/2014/chart" uri="{C3380CC4-5D6E-409C-BE32-E72D297353CC}">
              <c16:uniqueId val="{00000000-8223-458E-995C-C2332AA78B4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c:ext xmlns:c16="http://schemas.microsoft.com/office/drawing/2014/chart" uri="{C3380CC4-5D6E-409C-BE32-E72D297353CC}">
              <c16:uniqueId val="{00000001-8223-458E-995C-C2332AA78B4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7"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岐阜県　中津川市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79633</v>
      </c>
      <c r="AM8" s="49"/>
      <c r="AN8" s="49"/>
      <c r="AO8" s="49"/>
      <c r="AP8" s="49"/>
      <c r="AQ8" s="49"/>
      <c r="AR8" s="49"/>
      <c r="AS8" s="49"/>
      <c r="AT8" s="44">
        <f>データ!T6</f>
        <v>676.45</v>
      </c>
      <c r="AU8" s="44"/>
      <c r="AV8" s="44"/>
      <c r="AW8" s="44"/>
      <c r="AX8" s="44"/>
      <c r="AY8" s="44"/>
      <c r="AZ8" s="44"/>
      <c r="BA8" s="44"/>
      <c r="BB8" s="44">
        <f>データ!U6</f>
        <v>117.72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32.840000000000003</v>
      </c>
      <c r="Q10" s="44"/>
      <c r="R10" s="44"/>
      <c r="S10" s="44"/>
      <c r="T10" s="44"/>
      <c r="U10" s="44"/>
      <c r="V10" s="44"/>
      <c r="W10" s="44">
        <f>データ!Q6</f>
        <v>73.62</v>
      </c>
      <c r="X10" s="44"/>
      <c r="Y10" s="44"/>
      <c r="Z10" s="44"/>
      <c r="AA10" s="44"/>
      <c r="AB10" s="44"/>
      <c r="AC10" s="44"/>
      <c r="AD10" s="49">
        <f>データ!R6</f>
        <v>3672</v>
      </c>
      <c r="AE10" s="49"/>
      <c r="AF10" s="49"/>
      <c r="AG10" s="49"/>
      <c r="AH10" s="49"/>
      <c r="AI10" s="49"/>
      <c r="AJ10" s="49"/>
      <c r="AK10" s="2"/>
      <c r="AL10" s="49">
        <f>データ!V6</f>
        <v>25972</v>
      </c>
      <c r="AM10" s="49"/>
      <c r="AN10" s="49"/>
      <c r="AO10" s="49"/>
      <c r="AP10" s="49"/>
      <c r="AQ10" s="49"/>
      <c r="AR10" s="49"/>
      <c r="AS10" s="49"/>
      <c r="AT10" s="44">
        <f>データ!W6</f>
        <v>8.8699999999999992</v>
      </c>
      <c r="AU10" s="44"/>
      <c r="AV10" s="44"/>
      <c r="AW10" s="44"/>
      <c r="AX10" s="44"/>
      <c r="AY10" s="44"/>
      <c r="AZ10" s="44"/>
      <c r="BA10" s="44"/>
      <c r="BB10" s="44">
        <f>データ!X6</f>
        <v>2928.07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C9HUruYAwbUOTcPCbxDG9vgwr/hfCxxo5Ec9sH0m7ep8XUvdL3tTAptSkDrvgw11HmV5sbKwatnwMzcWOCYbCg==" saltValue="bVJFaUrU43Sj3L6P96OHw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212067</v>
      </c>
      <c r="D6" s="32">
        <f t="shared" si="3"/>
        <v>47</v>
      </c>
      <c r="E6" s="32">
        <f t="shared" si="3"/>
        <v>17</v>
      </c>
      <c r="F6" s="32">
        <f t="shared" si="3"/>
        <v>1</v>
      </c>
      <c r="G6" s="32">
        <f t="shared" si="3"/>
        <v>0</v>
      </c>
      <c r="H6" s="32" t="str">
        <f t="shared" si="3"/>
        <v>岐阜県　中津川市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32.840000000000003</v>
      </c>
      <c r="Q6" s="33">
        <f t="shared" si="3"/>
        <v>73.62</v>
      </c>
      <c r="R6" s="33">
        <f t="shared" si="3"/>
        <v>3672</v>
      </c>
      <c r="S6" s="33">
        <f t="shared" si="3"/>
        <v>79633</v>
      </c>
      <c r="T6" s="33">
        <f t="shared" si="3"/>
        <v>676.45</v>
      </c>
      <c r="U6" s="33">
        <f t="shared" si="3"/>
        <v>117.72</v>
      </c>
      <c r="V6" s="33">
        <f t="shared" si="3"/>
        <v>25972</v>
      </c>
      <c r="W6" s="33">
        <f t="shared" si="3"/>
        <v>8.8699999999999992</v>
      </c>
      <c r="X6" s="33">
        <f t="shared" si="3"/>
        <v>2928.07</v>
      </c>
      <c r="Y6" s="34">
        <f>IF(Y7="",NA(),Y7)</f>
        <v>91.22</v>
      </c>
      <c r="Z6" s="34">
        <f t="shared" ref="Z6:AH6" si="4">IF(Z7="",NA(),Z7)</f>
        <v>93.25</v>
      </c>
      <c r="AA6" s="34">
        <f t="shared" si="4"/>
        <v>93.63</v>
      </c>
      <c r="AB6" s="34">
        <f t="shared" si="4"/>
        <v>94.13</v>
      </c>
      <c r="AC6" s="34">
        <f t="shared" si="4"/>
        <v>92.3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720.39</v>
      </c>
      <c r="BG6" s="34">
        <f t="shared" ref="BG6:BO6" si="7">IF(BG7="",NA(),BG7)</f>
        <v>541.99</v>
      </c>
      <c r="BH6" s="34">
        <f t="shared" si="7"/>
        <v>494.8</v>
      </c>
      <c r="BI6" s="34">
        <f t="shared" si="7"/>
        <v>499.99</v>
      </c>
      <c r="BJ6" s="34">
        <f t="shared" si="7"/>
        <v>202.75</v>
      </c>
      <c r="BK6" s="34">
        <f t="shared" si="7"/>
        <v>1209.95</v>
      </c>
      <c r="BL6" s="34">
        <f t="shared" si="7"/>
        <v>1136.5</v>
      </c>
      <c r="BM6" s="34">
        <f t="shared" si="7"/>
        <v>1118.56</v>
      </c>
      <c r="BN6" s="34">
        <f t="shared" si="7"/>
        <v>1111.31</v>
      </c>
      <c r="BO6" s="34">
        <f t="shared" si="7"/>
        <v>966.33</v>
      </c>
      <c r="BP6" s="33" t="str">
        <f>IF(BP7="","",IF(BP7="-","【-】","【"&amp;SUBSTITUTE(TEXT(BP7,"#,##0.00"),"-","△")&amp;"】"))</f>
        <v>【707.33】</v>
      </c>
      <c r="BQ6" s="34">
        <f>IF(BQ7="",NA(),BQ7)</f>
        <v>85.67</v>
      </c>
      <c r="BR6" s="34">
        <f t="shared" ref="BR6:BZ6" si="8">IF(BR7="",NA(),BR7)</f>
        <v>91.42</v>
      </c>
      <c r="BS6" s="34">
        <f t="shared" si="8"/>
        <v>91.68</v>
      </c>
      <c r="BT6" s="34">
        <f t="shared" si="8"/>
        <v>93.98</v>
      </c>
      <c r="BU6" s="34">
        <f t="shared" si="8"/>
        <v>96.55</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214.39</v>
      </c>
      <c r="CC6" s="34">
        <f t="shared" ref="CC6:CK6" si="9">IF(CC7="",NA(),CC7)</f>
        <v>213.15</v>
      </c>
      <c r="CD6" s="34">
        <f t="shared" si="9"/>
        <v>214.18</v>
      </c>
      <c r="CE6" s="34">
        <f t="shared" si="9"/>
        <v>209.77</v>
      </c>
      <c r="CF6" s="34">
        <f t="shared" si="9"/>
        <v>203.87</v>
      </c>
      <c r="CG6" s="34">
        <f t="shared" si="9"/>
        <v>220.67</v>
      </c>
      <c r="CH6" s="34">
        <f t="shared" si="9"/>
        <v>217.82</v>
      </c>
      <c r="CI6" s="34">
        <f t="shared" si="9"/>
        <v>215.28</v>
      </c>
      <c r="CJ6" s="34">
        <f t="shared" si="9"/>
        <v>207.96</v>
      </c>
      <c r="CK6" s="34">
        <f t="shared" si="9"/>
        <v>194.31</v>
      </c>
      <c r="CL6" s="33" t="str">
        <f>IF(CL7="","",IF(CL7="-","【-】","【"&amp;SUBSTITUTE(TEXT(CL7,"#,##0.00"),"-","△")&amp;"】"))</f>
        <v>【136.39】</v>
      </c>
      <c r="CM6" s="34">
        <f>IF(CM7="",NA(),CM7)</f>
        <v>44.25</v>
      </c>
      <c r="CN6" s="34">
        <f t="shared" ref="CN6:CV6" si="10">IF(CN7="",NA(),CN7)</f>
        <v>44.34</v>
      </c>
      <c r="CO6" s="34">
        <f t="shared" si="10"/>
        <v>45.39</v>
      </c>
      <c r="CP6" s="34">
        <f t="shared" si="10"/>
        <v>42.28</v>
      </c>
      <c r="CQ6" s="34">
        <f t="shared" si="10"/>
        <v>43.06</v>
      </c>
      <c r="CR6" s="34">
        <f t="shared" si="10"/>
        <v>55.81</v>
      </c>
      <c r="CS6" s="34">
        <f t="shared" si="10"/>
        <v>54.44</v>
      </c>
      <c r="CT6" s="34">
        <f t="shared" si="10"/>
        <v>54.67</v>
      </c>
      <c r="CU6" s="34">
        <f t="shared" si="10"/>
        <v>53.51</v>
      </c>
      <c r="CV6" s="34">
        <f t="shared" si="10"/>
        <v>53.5</v>
      </c>
      <c r="CW6" s="33" t="str">
        <f>IF(CW7="","",IF(CW7="-","【-】","【"&amp;SUBSTITUTE(TEXT(CW7,"#,##0.00"),"-","△")&amp;"】"))</f>
        <v>【60.13】</v>
      </c>
      <c r="CX6" s="34">
        <f>IF(CX7="",NA(),CX7)</f>
        <v>88.1</v>
      </c>
      <c r="CY6" s="34">
        <f t="shared" ref="CY6:DG6" si="11">IF(CY7="",NA(),CY7)</f>
        <v>87.25</v>
      </c>
      <c r="CZ6" s="34">
        <f t="shared" si="11"/>
        <v>82.35</v>
      </c>
      <c r="DA6" s="34">
        <f t="shared" si="11"/>
        <v>79.91</v>
      </c>
      <c r="DB6" s="34">
        <f t="shared" si="11"/>
        <v>79.83</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212067</v>
      </c>
      <c r="D7" s="36">
        <v>47</v>
      </c>
      <c r="E7" s="36">
        <v>17</v>
      </c>
      <c r="F7" s="36">
        <v>1</v>
      </c>
      <c r="G7" s="36">
        <v>0</v>
      </c>
      <c r="H7" s="36" t="s">
        <v>110</v>
      </c>
      <c r="I7" s="36" t="s">
        <v>111</v>
      </c>
      <c r="J7" s="36" t="s">
        <v>112</v>
      </c>
      <c r="K7" s="36" t="s">
        <v>113</v>
      </c>
      <c r="L7" s="36" t="s">
        <v>114</v>
      </c>
      <c r="M7" s="36" t="s">
        <v>115</v>
      </c>
      <c r="N7" s="37" t="s">
        <v>116</v>
      </c>
      <c r="O7" s="37" t="s">
        <v>117</v>
      </c>
      <c r="P7" s="37">
        <v>32.840000000000003</v>
      </c>
      <c r="Q7" s="37">
        <v>73.62</v>
      </c>
      <c r="R7" s="37">
        <v>3672</v>
      </c>
      <c r="S7" s="37">
        <v>79633</v>
      </c>
      <c r="T7" s="37">
        <v>676.45</v>
      </c>
      <c r="U7" s="37">
        <v>117.72</v>
      </c>
      <c r="V7" s="37">
        <v>25972</v>
      </c>
      <c r="W7" s="37">
        <v>8.8699999999999992</v>
      </c>
      <c r="X7" s="37">
        <v>2928.07</v>
      </c>
      <c r="Y7" s="37">
        <v>91.22</v>
      </c>
      <c r="Z7" s="37">
        <v>93.25</v>
      </c>
      <c r="AA7" s="37">
        <v>93.63</v>
      </c>
      <c r="AB7" s="37">
        <v>94.13</v>
      </c>
      <c r="AC7" s="37">
        <v>92.3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720.39</v>
      </c>
      <c r="BG7" s="37">
        <v>541.99</v>
      </c>
      <c r="BH7" s="37">
        <v>494.8</v>
      </c>
      <c r="BI7" s="37">
        <v>499.99</v>
      </c>
      <c r="BJ7" s="37">
        <v>202.75</v>
      </c>
      <c r="BK7" s="37">
        <v>1209.95</v>
      </c>
      <c r="BL7" s="37">
        <v>1136.5</v>
      </c>
      <c r="BM7" s="37">
        <v>1118.56</v>
      </c>
      <c r="BN7" s="37">
        <v>1111.31</v>
      </c>
      <c r="BO7" s="37">
        <v>966.33</v>
      </c>
      <c r="BP7" s="37">
        <v>707.33</v>
      </c>
      <c r="BQ7" s="37">
        <v>85.67</v>
      </c>
      <c r="BR7" s="37">
        <v>91.42</v>
      </c>
      <c r="BS7" s="37">
        <v>91.68</v>
      </c>
      <c r="BT7" s="37">
        <v>93.98</v>
      </c>
      <c r="BU7" s="37">
        <v>96.55</v>
      </c>
      <c r="BV7" s="37">
        <v>69.48</v>
      </c>
      <c r="BW7" s="37">
        <v>71.650000000000006</v>
      </c>
      <c r="BX7" s="37">
        <v>72.33</v>
      </c>
      <c r="BY7" s="37">
        <v>75.540000000000006</v>
      </c>
      <c r="BZ7" s="37">
        <v>81.739999999999995</v>
      </c>
      <c r="CA7" s="37">
        <v>101.26</v>
      </c>
      <c r="CB7" s="37">
        <v>214.39</v>
      </c>
      <c r="CC7" s="37">
        <v>213.15</v>
      </c>
      <c r="CD7" s="37">
        <v>214.18</v>
      </c>
      <c r="CE7" s="37">
        <v>209.77</v>
      </c>
      <c r="CF7" s="37">
        <v>203.87</v>
      </c>
      <c r="CG7" s="37">
        <v>220.67</v>
      </c>
      <c r="CH7" s="37">
        <v>217.82</v>
      </c>
      <c r="CI7" s="37">
        <v>215.28</v>
      </c>
      <c r="CJ7" s="37">
        <v>207.96</v>
      </c>
      <c r="CK7" s="37">
        <v>194.31</v>
      </c>
      <c r="CL7" s="37">
        <v>136.38999999999999</v>
      </c>
      <c r="CM7" s="37">
        <v>44.25</v>
      </c>
      <c r="CN7" s="37">
        <v>44.34</v>
      </c>
      <c r="CO7" s="37">
        <v>45.39</v>
      </c>
      <c r="CP7" s="37">
        <v>42.28</v>
      </c>
      <c r="CQ7" s="37">
        <v>43.06</v>
      </c>
      <c r="CR7" s="37">
        <v>55.81</v>
      </c>
      <c r="CS7" s="37">
        <v>54.44</v>
      </c>
      <c r="CT7" s="37">
        <v>54.67</v>
      </c>
      <c r="CU7" s="37">
        <v>53.51</v>
      </c>
      <c r="CV7" s="37">
        <v>53.5</v>
      </c>
      <c r="CW7" s="37">
        <v>60.13</v>
      </c>
      <c r="CX7" s="37">
        <v>88.1</v>
      </c>
      <c r="CY7" s="37">
        <v>87.25</v>
      </c>
      <c r="CZ7" s="37">
        <v>82.35</v>
      </c>
      <c r="DA7" s="37">
        <v>79.91</v>
      </c>
      <c r="DB7" s="37">
        <v>79.83</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伊藤雅浩</cp:lastModifiedBy>
  <cp:lastPrinted>2019-01-24T08:12:04Z</cp:lastPrinted>
  <dcterms:created xsi:type="dcterms:W3CDTF">2018-12-03T09:04:09Z</dcterms:created>
  <dcterms:modified xsi:type="dcterms:W3CDTF">2019-01-24T08:13:12Z</dcterms:modified>
  <cp:category/>
</cp:coreProperties>
</file>